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31.jpeg" ContentType="image/jpeg"/>
  <Override PartName="/xl/media/image32.jpeg" ContentType="image/jpeg"/>
  <Override PartName="/xl/media/image33.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 name="Sheet2" sheetId="2" state="visible" r:id="rId3"/>
    <sheet name="Sheet3" sheetId="3" state="visible" r:id="rId4"/>
    <sheet name="Sheet4" sheetId="4" state="visible" r:id="rId5"/>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<sst xmlns="http://schemas.openxmlformats.org/spreadsheetml/2006/main" count="73" uniqueCount="44">
  <si>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</si>
  <si>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</si>
  <si>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Tank purging</t>
  </si>
  <si>
    <t xml:space="preserve">To modify</t>
  </si>
  <si>
    <t xml:space="preserve">Calculated</t>
  </si>
  <si>
    <t xml:space="preserve">This calculation sheet is allowing to calculate the minimum amount of inert gas required to purge a tank a reach a target concentration of oxygen</t>
  </si>
  <si>
    <t xml:space="preserve">Data input</t>
  </si>
  <si>
    <t xml:space="preserve">Initial concentration in oxygen</t>
  </si>
  <si>
    <t xml:space="preserve">%</t>
  </si>
  <si>
    <t xml:space="preserve">Target concentration in oxygen</t>
  </si>
  <si>
    <t xml:space="preserve">Volume of the tank</t>
  </si>
  <si>
    <t xml:space="preserve">m3</t>
  </si>
  <si>
    <t xml:space="preserve">Venting pressure</t>
  </si>
  <si>
    <t xml:space="preserve">atm</t>
  </si>
  <si>
    <t xml:space="preserve">Dilution purging</t>
  </si>
  <si>
    <t xml:space="preserve">Minimum number of vessel volumes required</t>
  </si>
  <si>
    <t xml:space="preserve">'-</t>
  </si>
  <si>
    <t xml:space="preserve">Minmum volume of gas</t>
  </si>
  <si>
    <t xml:space="preserve">Gas at pressure and temperature of the tank</t>
  </si>
  <si>
    <t xml:space="preserve">Pressure-Cycle purging</t>
  </si>
  <si>
    <t xml:space="preserve">Inflation pressure</t>
  </si>
  <si>
    <t xml:space="preserve">atm abs</t>
  </si>
  <si>
    <t xml:space="preserve">Number of inflation cycles required</t>
  </si>
  <si>
    <t xml:space="preserve">Rounded number of inflation cycles</t>
  </si>
  <si>
    <t xml:space="preserve">Evacuation-Replacement purging</t>
  </si>
  <si>
    <t xml:space="preserve">Vacuum pressure</t>
  </si>
  <si>
    <t xml:space="preserve">Rounded number of vacuum cycles</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</si>
  <si>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</si>
  <si>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</si>
  <si>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</si>
  <si>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</si>
  <si>
    <t xml:space="preserve">Dilution purging – Validation of result</t>
  </si>
  <si>
    <t xml:space="preserve">m3/h</t>
  </si>
  <si>
    <t xml:space="preserve">Assuming that the inert gas mixes perfectly inside the tank</t>
  </si>
  <si>
    <t xml:space="preserve">m3/min</t>
  </si>
  <si>
    <t xml:space="preserve">(CSTR)</t>
  </si>
  <si>
    <t xml:space="preserve">And doing a mass balance on oxygen</t>
  </si>
  <si>
    <t xml:space="preserve">Initial concentration</t>
  </si>
  <si>
    <t xml:space="preserve">Tank volume</t>
  </si>
  <si>
    <t xml:space="preserve">Target pressure</t>
  </si>
  <si>
    <t xml:space="preserve">Volume of gas added / purge</t>
  </si>
  <si>
    <t xml:space="preserve">Purge 1</t>
  </si>
  <si>
    <t xml:space="preserve">Purge 2</t>
  </si>
  <si>
    <t xml:space="preserve">Purge 3</t>
  </si>
</sst>
</file>

<file path=xl/styles.xml><?xml version="1.0" encoding="utf-8"?>
<styleSheet xmlns="http://schemas.openxmlformats.org/spreadsheetml/2006/main">
  <numFmts count="4">
    <numFmt numFmtId="164" formatCode="General"/>
    <numFmt numFmtId="165" formatCode="0.0"/>
    <numFmt numFmtId="166" formatCode="0.00"/>
    <numFmt numFmtId="167" formatCode="General"/>
  </numFmts>
  <fonts count="14">
    <font>
      <sz val="10"/>
      <name val="Arial"/>
      <family val="2"/>
      <charset val="134"/>
    </font>
    <font>
      <sz val="10"/>
      <name val="Arial"/>
      <family val="0"/>
    </font>
    <font>
      <sz val="10"/>
      <name val="Arial"/>
      <family val="0"/>
    </font>
    <font>
      <sz val="10"/>
      <name val="Arial"/>
      <family val="0"/>
    </font>
    <font>
      <sz val="10"/>
      <name val="Arial"/>
      <family val="2"/>
      <charset val="1"/>
    </font>
    <font>
      <b val="true"/>
      <sz val="10"/>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34"/>
    </font>
    <font>
      <sz val="11"/>
      <name val="Calibri"/>
      <family val="2"/>
      <charset val="1"/>
    </font>
    <font>
      <b val="true"/>
      <sz val="11"/>
      <color rgb="FF000000"/>
      <name val="Calibri"/>
      <family val="2"/>
      <charset val="1"/>
    </font>
    <font>
      <sz val="10"/>
      <color rgb="FF0000FF"/>
      <name val="Arial"/>
      <family val="2"/>
      <charset val="1"/>
    </font>
    <font>
      <sz val="10"/>
      <name val="Times New Roman"/>
      <family val="1"/>
      <charset val="1"/>
    </font>
    <font>
      <i val="true"/>
      <sz val="7"/>
      <name val="Times New Roman"/>
      <family val="1"/>
      <charset val="1"/>
    </font>
  </fonts>
  <fills count="7">
    <fill>
      <patternFill patternType="none"/>
    </fill>
    <fill>
      <patternFill patternType="gray125"/>
    </fill>
    <fill>
      <patternFill patternType="solid">
        <fgColor rgb="FFED1C24"/>
        <bgColor rgb="FFF10D0C"/>
      </patternFill>
    </fill>
    <fill>
      <patternFill patternType="solid">
        <fgColor rgb="FFEBF1DE"/>
        <bgColor rgb="FFFFFFFF"/>
      </patternFill>
    </fill>
    <fill>
      <patternFill patternType="solid">
        <fgColor rgb="FFFCD5B5"/>
        <bgColor rgb="FFEBF1DE"/>
      </patternFill>
    </fill>
    <fill>
      <patternFill patternType="solid">
        <fgColor rgb="FF999999"/>
        <bgColor rgb="FF808080"/>
      </patternFill>
    </fill>
    <fill>
      <patternFill patternType="solid">
        <fgColor rgb="FFF10D0C"/>
        <bgColor rgb="FFFF0000"/>
      </patternFill>
    </fill>
  </fills>
  <borders count="7">
    <border diagonalUp="false" diagonalDown="false">
      <left/>
      <right/>
      <top/>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true" hidden="false"/>
    </xf>
    <xf numFmtId="164" fontId="7" fillId="4"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bottom" textRotation="0" wrapText="false" indent="0" shrinkToFit="false"/>
      <protection locked="true" hidden="false"/>
    </xf>
    <xf numFmtId="164" fontId="0" fillId="0" borderId="2" xfId="0" applyFont="true" applyBorder="tru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false" hidden="false"/>
    </xf>
    <xf numFmtId="164" fontId="9" fillId="0" borderId="3" xfId="0" applyFont="true" applyBorder="true" applyAlignment="false" applyProtection="true">
      <alignment horizontal="general" vertical="bottom" textRotation="0" wrapText="false" indent="0" shrinkToFit="false"/>
      <protection locked="true" hidden="false"/>
    </xf>
    <xf numFmtId="164" fontId="0" fillId="0" borderId="4" xfId="0" applyFont="true" applyBorder="true" applyAlignment="false" applyProtection="true">
      <alignment horizontal="general" vertical="bottom" textRotation="0" wrapText="false" indent="0" shrinkToFit="false"/>
      <protection locked="true" hidden="false"/>
    </xf>
    <xf numFmtId="165" fontId="10" fillId="5" borderId="5" xfId="0" applyFont="true" applyBorder="true" applyAlignment="false" applyProtection="true">
      <alignment horizontal="general" vertical="bottom" textRotation="0" wrapText="false" indent="0" shrinkToFit="false"/>
      <protection locked="true" hidden="false"/>
    </xf>
    <xf numFmtId="164" fontId="9" fillId="0" borderId="6"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6" fontId="7" fillId="4" borderId="0" xfId="0" applyFont="true" applyBorder="false" applyAlignment="false" applyProtection="true">
      <alignment horizontal="general" vertical="bottom" textRotation="0" wrapText="false" indent="0" shrinkToFit="false"/>
      <protection locked="true" hidden="false"/>
    </xf>
    <xf numFmtId="166" fontId="7" fillId="4" borderId="5" xfId="0" applyFont="true" applyBorder="true" applyAlignment="false" applyProtection="true">
      <alignment horizontal="general" vertical="bottom" textRotation="0" wrapText="false" indent="0" shrinkToFit="false"/>
      <protection locked="true" hidden="false"/>
    </xf>
    <xf numFmtId="164" fontId="6" fillId="3" borderId="0" xfId="0" applyFont="true" applyBorder="true" applyAlignment="false" applyProtection="true">
      <alignment horizontal="general" vertical="bottom" textRotation="0" wrapText="false" indent="0" shrinkToFit="false"/>
      <protection locked="false" hidden="false"/>
    </xf>
    <xf numFmtId="164" fontId="7" fillId="0" borderId="3" xfId="0" applyFont="true" applyBorder="true" applyAlignment="false" applyProtection="true">
      <alignment horizontal="general" vertical="bottom" textRotation="0" wrapText="false" indent="0" shrinkToFit="false"/>
      <protection locked="true" hidden="false"/>
    </xf>
    <xf numFmtId="167" fontId="7" fillId="4" borderId="5" xfId="0" applyFont="true" applyBorder="true" applyAlignment="false" applyProtection="true">
      <alignment horizontal="general" vertical="bottom" textRotation="0" wrapText="false" indent="0" shrinkToFit="false"/>
      <protection locked="true" hidden="false"/>
    </xf>
    <xf numFmtId="164" fontId="11" fillId="0" borderId="0" xfId="0" applyFont="true" applyBorder="false" applyAlignment="fals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13" fillId="0" borderId="0" xfId="0" applyFont="true" applyBorder="true" applyAlignment="true" applyProtection="true">
      <alignment horizontal="center" vertical="center" textRotation="0" wrapText="true" indent="0" shrinkToFit="false"/>
      <protection locked="true" hidden="false"/>
    </xf>
    <xf numFmtId="164" fontId="4" fillId="6" borderId="0" xfId="0" applyFont="true" applyBorder="false" applyAlignment="false" applyProtection="true">
      <alignment horizontal="general" vertical="bottom" textRotation="0" wrapText="false" indent="0" shrinkToFit="false"/>
      <protection locked="true" hidden="false"/>
    </xf>
    <xf numFmtId="164" fontId="0" fillId="6" borderId="0" xfId="0" applyFont="false" applyBorder="false" applyAlignment="false" applyProtection="true">
      <alignment horizontal="general" vertical="bottom" textRotation="0" wrapText="false" indent="0" shrinkToFit="false"/>
      <protection locked="true" hidden="false"/>
    </xf>
    <xf numFmtId="167" fontId="8"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99999"/>
      <rgbColor rgb="FF003366"/>
      <rgbColor rgb="FF339966"/>
      <rgbColor rgb="FF003300"/>
      <rgbColor rgb="FF333300"/>
      <rgbColor rgb="FFED1C24"/>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1.jpeg"/><Relationship Id="rId2" Type="http://schemas.openxmlformats.org/officeDocument/2006/relationships/image" Target="../media/image32.jpeg"/><Relationship Id="rId3" Type="http://schemas.openxmlformats.org/officeDocument/2006/relationships/image" Target="../media/image33.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167400</xdr:colOff>
      <xdr:row>24</xdr:row>
      <xdr:rowOff>17640</xdr:rowOff>
    </xdr:from>
    <xdr:to>
      <xdr:col>5</xdr:col>
      <xdr:colOff>433800</xdr:colOff>
      <xdr:row>29</xdr:row>
      <xdr:rowOff>138600</xdr:rowOff>
    </xdr:to>
    <xdr:pic>
      <xdr:nvPicPr>
        <xdr:cNvPr id="0" name="Image 1" descr=""/>
        <xdr:cNvPicPr/>
      </xdr:nvPicPr>
      <xdr:blipFill>
        <a:blip r:embed="rId1"/>
        <a:stretch/>
      </xdr:blipFill>
      <xdr:spPr>
        <a:xfrm>
          <a:off x="5816520" y="4147560"/>
          <a:ext cx="1890000" cy="984600"/>
        </a:xfrm>
        <a:prstGeom prst="rect">
          <a:avLst/>
        </a:prstGeom>
        <a:ln w="0">
          <a:noFill/>
        </a:ln>
      </xdr:spPr>
    </xdr:pic>
    <xdr:clientData/>
  </xdr:twoCellAnchor>
  <xdr:twoCellAnchor editAs="oneCell">
    <xdr:from>
      <xdr:col>4</xdr:col>
      <xdr:colOff>160560</xdr:colOff>
      <xdr:row>17</xdr:row>
      <xdr:rowOff>147960</xdr:rowOff>
    </xdr:from>
    <xdr:to>
      <xdr:col>5</xdr:col>
      <xdr:colOff>528840</xdr:colOff>
      <xdr:row>22</xdr:row>
      <xdr:rowOff>159840</xdr:rowOff>
    </xdr:to>
    <xdr:pic>
      <xdr:nvPicPr>
        <xdr:cNvPr id="1" name="Image 2" descr=""/>
        <xdr:cNvPicPr/>
      </xdr:nvPicPr>
      <xdr:blipFill>
        <a:blip r:embed="rId2"/>
        <a:stretch/>
      </xdr:blipFill>
      <xdr:spPr>
        <a:xfrm>
          <a:off x="5809680" y="3063960"/>
          <a:ext cx="1991880" cy="875520"/>
        </a:xfrm>
        <a:prstGeom prst="rect">
          <a:avLst/>
        </a:prstGeom>
        <a:ln w="0">
          <a:noFill/>
        </a:ln>
      </xdr:spPr>
    </xdr:pic>
    <xdr:clientData/>
  </xdr:twoCellAnchor>
  <xdr:twoCellAnchor editAs="oneCell">
    <xdr:from>
      <xdr:col>4</xdr:col>
      <xdr:colOff>172440</xdr:colOff>
      <xdr:row>9</xdr:row>
      <xdr:rowOff>9720</xdr:rowOff>
    </xdr:from>
    <xdr:to>
      <xdr:col>4</xdr:col>
      <xdr:colOff>1362960</xdr:colOff>
      <xdr:row>14</xdr:row>
      <xdr:rowOff>61560</xdr:rowOff>
    </xdr:to>
    <xdr:pic>
      <xdr:nvPicPr>
        <xdr:cNvPr id="2" name="Image 3" descr=""/>
        <xdr:cNvPicPr/>
      </xdr:nvPicPr>
      <xdr:blipFill>
        <a:blip r:embed="rId3"/>
        <a:stretch/>
      </xdr:blipFill>
      <xdr:spPr>
        <a:xfrm>
          <a:off x="5821560" y="1536120"/>
          <a:ext cx="1190520" cy="9154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38"/>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C9" activeCellId="0" sqref="C9"/>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42.09"/>
    <col collapsed="false" customWidth="false" hidden="false" outlineLevel="0" max="3" min="3" style="1" width="11.52"/>
    <col collapsed="false" customWidth="true" hidden="false" outlineLevel="0" max="4" min="4" style="1" width="14.93"/>
    <col collapsed="false" customWidth="true" hidden="false" outlineLevel="0" max="5" min="5" style="1" width="23.01"/>
    <col collapsed="false" customWidth="false" hidden="false" outlineLevel="0" max="1024" min="6" style="1" width="11.52"/>
  </cols>
  <sheetData>
    <row r="1" customFormat="false" ht="12.8" hidden="false" customHeight="false" outlineLevel="0" collapsed="false">
      <c r="A1" s="2" t="s">
        <v>0</v>
      </c>
      <c r="B1" s="2"/>
      <c r="C1" s="2"/>
      <c r="D1" s="2"/>
      <c r="E1" s="2"/>
      <c r="F1" s="2"/>
      <c r="G1" s="2"/>
      <c r="H1" s="2"/>
      <c r="I1" s="2"/>
      <c r="J1" s="2"/>
      <c r="K1" s="2"/>
      <c r="L1" s="2"/>
    </row>
    <row r="2" customFormat="false" ht="12.8" hidden="false" customHeight="false" outlineLevel="0" collapsed="false">
      <c r="A2" s="2" t="s">
        <v>1</v>
      </c>
      <c r="B2" s="2"/>
      <c r="C2" s="2"/>
      <c r="D2" s="2"/>
      <c r="E2" s="2"/>
      <c r="F2" s="2"/>
      <c r="G2" s="2"/>
      <c r="H2" s="2"/>
      <c r="I2" s="2"/>
      <c r="J2" s="2"/>
      <c r="K2" s="2"/>
      <c r="L2" s="2"/>
    </row>
    <row r="4" customFormat="false" ht="13.8" hidden="false" customHeight="false" outlineLevel="0" collapsed="false">
      <c r="A4" s="3" t="s">
        <v>2</v>
      </c>
      <c r="C4" s="4" t="s">
        <v>3</v>
      </c>
      <c r="D4" s="5" t="s">
        <v>4</v>
      </c>
    </row>
    <row r="5" customFormat="false" ht="13.8" hidden="false" customHeight="false" outlineLevel="0" collapsed="false">
      <c r="A5" s="3"/>
      <c r="C5" s="6"/>
      <c r="D5" s="7"/>
    </row>
    <row r="6" customFormat="false" ht="13.8" hidden="false" customHeight="false" outlineLevel="0" collapsed="false">
      <c r="A6" s="3" t="s">
        <v>5</v>
      </c>
      <c r="C6" s="6"/>
      <c r="D6" s="7"/>
    </row>
    <row r="7" customFormat="false" ht="13.8" hidden="false" customHeight="false" outlineLevel="0" collapsed="false">
      <c r="A7" s="3"/>
      <c r="C7" s="6"/>
      <c r="D7" s="7"/>
    </row>
    <row r="8" customFormat="false" ht="12.8" hidden="false" customHeight="false" outlineLevel="0" collapsed="false">
      <c r="A8" s="3"/>
      <c r="B8" s="8" t="s">
        <v>6</v>
      </c>
      <c r="C8" s="8"/>
      <c r="D8" s="8"/>
    </row>
    <row r="9" customFormat="false" ht="13.8" hidden="false" customHeight="false" outlineLevel="0" collapsed="false">
      <c r="A9" s="3"/>
      <c r="B9" s="9" t="s">
        <v>7</v>
      </c>
      <c r="C9" s="10" t="n">
        <v>21</v>
      </c>
      <c r="D9" s="11" t="s">
        <v>8</v>
      </c>
    </row>
    <row r="10" customFormat="false" ht="13.8" hidden="false" customHeight="false" outlineLevel="0" collapsed="false">
      <c r="A10" s="3"/>
      <c r="B10" s="9" t="s">
        <v>9</v>
      </c>
      <c r="C10" s="10" t="n">
        <v>3</v>
      </c>
      <c r="D10" s="11" t="s">
        <v>8</v>
      </c>
    </row>
    <row r="11" customFormat="false" ht="13.8" hidden="false" customHeight="false" outlineLevel="0" collapsed="false">
      <c r="A11" s="3"/>
      <c r="B11" s="9" t="s">
        <v>10</v>
      </c>
      <c r="C11" s="10" t="n">
        <v>4</v>
      </c>
      <c r="D11" s="11" t="s">
        <v>11</v>
      </c>
    </row>
    <row r="12" customFormat="false" ht="13.8" hidden="false" customHeight="false" outlineLevel="0" collapsed="false">
      <c r="A12" s="3"/>
      <c r="B12" s="12" t="s">
        <v>12</v>
      </c>
      <c r="C12" s="13" t="n">
        <v>1</v>
      </c>
      <c r="D12" s="14" t="s">
        <v>13</v>
      </c>
    </row>
    <row r="13" customFormat="false" ht="13.8" hidden="false" customHeight="false" outlineLevel="0" collapsed="false">
      <c r="A13" s="3"/>
      <c r="C13" s="6"/>
      <c r="D13" s="15"/>
    </row>
    <row r="14" customFormat="false" ht="12.8" hidden="false" customHeight="false" outlineLevel="0" collapsed="false">
      <c r="A14" s="3"/>
      <c r="B14" s="8" t="s">
        <v>14</v>
      </c>
      <c r="C14" s="8"/>
      <c r="D14" s="8"/>
    </row>
    <row r="15" customFormat="false" ht="13.8" hidden="false" customHeight="false" outlineLevel="0" collapsed="false">
      <c r="A15" s="3"/>
      <c r="B15" s="9" t="s">
        <v>15</v>
      </c>
      <c r="C15" s="16" t="n">
        <f aca="false">LN(C9/C10)</f>
        <v>1.94591014905531</v>
      </c>
      <c r="D15" s="11" t="s">
        <v>16</v>
      </c>
    </row>
    <row r="16" customFormat="false" ht="13.8" hidden="false" customHeight="false" outlineLevel="0" collapsed="false">
      <c r="A16" s="3"/>
      <c r="B16" s="12" t="s">
        <v>17</v>
      </c>
      <c r="C16" s="17" t="n">
        <f aca="false">C15*C11</f>
        <v>7.78364059622125</v>
      </c>
      <c r="D16" s="14" t="s">
        <v>11</v>
      </c>
      <c r="E16" s="1" t="s">
        <v>18</v>
      </c>
    </row>
    <row r="17" customFormat="false" ht="13.8" hidden="false" customHeight="false" outlineLevel="0" collapsed="false">
      <c r="A17" s="3"/>
      <c r="C17" s="6"/>
      <c r="D17" s="7"/>
    </row>
    <row r="18" customFormat="false" ht="12.8" hidden="false" customHeight="false" outlineLevel="0" collapsed="false">
      <c r="A18" s="3"/>
      <c r="B18" s="8" t="s">
        <v>19</v>
      </c>
      <c r="C18" s="8"/>
      <c r="D18" s="8"/>
    </row>
    <row r="19" customFormat="false" ht="13.8" hidden="false" customHeight="false" outlineLevel="0" collapsed="false">
      <c r="A19" s="3"/>
      <c r="B19" s="9" t="s">
        <v>20</v>
      </c>
      <c r="C19" s="18" t="n">
        <v>5</v>
      </c>
      <c r="D19" s="11" t="s">
        <v>21</v>
      </c>
    </row>
    <row r="20" customFormat="false" ht="13.8" hidden="false" customHeight="false" outlineLevel="0" collapsed="false">
      <c r="A20" s="3"/>
      <c r="B20" s="9" t="s">
        <v>22</v>
      </c>
      <c r="C20" s="16" t="n">
        <f aca="false">LN(C10/C9)/LN(1/C19)</f>
        <v>1.20906195512217</v>
      </c>
      <c r="D20" s="11"/>
    </row>
    <row r="21" customFormat="false" ht="13.8" hidden="false" customHeight="false" outlineLevel="0" collapsed="false">
      <c r="A21" s="3"/>
      <c r="B21" s="9" t="s">
        <v>23</v>
      </c>
      <c r="C21" s="5" t="n">
        <f aca="false">ROUNDUP(C20,0)</f>
        <v>2</v>
      </c>
      <c r="D21" s="19"/>
    </row>
    <row r="22" customFormat="false" ht="13.8" hidden="false" customHeight="false" outlineLevel="0" collapsed="false">
      <c r="A22" s="3"/>
      <c r="B22" s="9" t="s">
        <v>15</v>
      </c>
      <c r="C22" s="5" t="n">
        <f aca="false">C21*(C19-1)</f>
        <v>8</v>
      </c>
      <c r="D22" s="11" t="s">
        <v>16</v>
      </c>
    </row>
    <row r="23" customFormat="false" ht="13.8" hidden="false" customHeight="false" outlineLevel="0" collapsed="false">
      <c r="A23" s="3"/>
      <c r="B23" s="12" t="s">
        <v>17</v>
      </c>
      <c r="C23" s="20" t="n">
        <f aca="false">C22*C11</f>
        <v>32</v>
      </c>
      <c r="D23" s="14" t="s">
        <v>11</v>
      </c>
    </row>
    <row r="24" customFormat="false" ht="13.8" hidden="false" customHeight="false" outlineLevel="0" collapsed="false">
      <c r="A24" s="3"/>
      <c r="C24" s="6"/>
      <c r="D24" s="7"/>
    </row>
    <row r="25" customFormat="false" ht="12.8" hidden="false" customHeight="false" outlineLevel="0" collapsed="false">
      <c r="A25" s="3"/>
      <c r="B25" s="8" t="s">
        <v>24</v>
      </c>
      <c r="C25" s="8"/>
      <c r="D25" s="8"/>
    </row>
    <row r="26" customFormat="false" ht="13.8" hidden="false" customHeight="false" outlineLevel="0" collapsed="false">
      <c r="A26" s="3"/>
      <c r="B26" s="9" t="s">
        <v>25</v>
      </c>
      <c r="C26" s="18" t="n">
        <v>0.4</v>
      </c>
      <c r="D26" s="11" t="s">
        <v>21</v>
      </c>
    </row>
    <row r="27" customFormat="false" ht="13.8" hidden="false" customHeight="false" outlineLevel="0" collapsed="false">
      <c r="A27" s="3"/>
      <c r="B27" s="9" t="s">
        <v>22</v>
      </c>
      <c r="C27" s="16" t="n">
        <f aca="false">LN(C10/C9)/LN(C26/1)</f>
        <v>2.12368201637837</v>
      </c>
      <c r="D27" s="11"/>
    </row>
    <row r="28" customFormat="false" ht="13.8" hidden="false" customHeight="false" outlineLevel="0" collapsed="false">
      <c r="A28" s="3"/>
      <c r="B28" s="9" t="s">
        <v>26</v>
      </c>
      <c r="C28" s="5" t="n">
        <f aca="false">ROUNDUP(C27,0)</f>
        <v>3</v>
      </c>
      <c r="D28" s="19"/>
    </row>
    <row r="29" customFormat="false" ht="13.8" hidden="false" customHeight="false" outlineLevel="0" collapsed="false">
      <c r="A29" s="3"/>
      <c r="B29" s="9" t="s">
        <v>15</v>
      </c>
      <c r="C29" s="5" t="n">
        <f aca="false">C28*(1-C26)</f>
        <v>1.8</v>
      </c>
      <c r="D29" s="11" t="s">
        <v>16</v>
      </c>
    </row>
    <row r="30" customFormat="false" ht="13.8" hidden="false" customHeight="false" outlineLevel="0" collapsed="false">
      <c r="A30" s="3"/>
      <c r="B30" s="12" t="s">
        <v>17</v>
      </c>
      <c r="C30" s="20" t="n">
        <f aca="false">C29*C11</f>
        <v>7.2</v>
      </c>
      <c r="D30" s="14" t="s">
        <v>11</v>
      </c>
    </row>
    <row r="31" customFormat="false" ht="13.8" hidden="false" customHeight="false" outlineLevel="0" collapsed="false">
      <c r="A31" s="3"/>
      <c r="C31" s="6"/>
      <c r="D31" s="7"/>
    </row>
    <row r="32" customFormat="false" ht="12.8" hidden="false" customHeight="false" outlineLevel="0" collapsed="false">
      <c r="B32" s="21" t="s">
        <v>27</v>
      </c>
    </row>
    <row r="34" customFormat="false" ht="12.8" hidden="false" customHeight="false" outlineLevel="0" collapsed="false">
      <c r="B34" s="22" t="s">
        <v>28</v>
      </c>
    </row>
    <row r="36" customFormat="false" ht="16.85" hidden="false" customHeight="true" outlineLevel="0" collapsed="false">
      <c r="B36" s="23" t="s">
        <v>29</v>
      </c>
      <c r="C36" s="23"/>
      <c r="D36" s="23"/>
      <c r="E36" s="23"/>
      <c r="F36" s="23"/>
      <c r="G36" s="23"/>
      <c r="H36" s="23"/>
      <c r="I36" s="23"/>
      <c r="J36" s="23"/>
    </row>
    <row r="38" s="25" customFormat="true" ht="12.8" hidden="false" customHeight="false" outlineLevel="0" collapsed="false">
      <c r="A38" s="24" t="s">
        <v>30</v>
      </c>
    </row>
  </sheetData>
  <sheetProtection sheet="true" password="c80a" objects="true" scenarios="true"/>
  <mergeCells count="5">
    <mergeCell ref="B8:D8"/>
    <mergeCell ref="B14:D14"/>
    <mergeCell ref="B18:D18"/>
    <mergeCell ref="B25:D25"/>
    <mergeCell ref="B36:J36"/>
  </mergeCells>
  <hyperlinks>
    <hyperlink ref="B32"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103"/>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5" activeCellId="0" sqref="A5"/>
    </sheetView>
  </sheetViews>
  <sheetFormatPr defaultColWidth="11.53515625" defaultRowHeight="12.8" zeroHeight="false" outlineLevelRow="0" outlineLevelCol="0"/>
  <sheetData>
    <row r="1" customFormat="false" ht="12.8" hidden="false" customHeight="false" outlineLevel="0" collapsed="false">
      <c r="A1" s="0" t="s">
        <v>31</v>
      </c>
    </row>
    <row r="5" customFormat="false" ht="12.8" hidden="false" customHeight="false" outlineLevel="0" collapsed="false">
      <c r="A5" s="0" t="n">
        <v>5</v>
      </c>
      <c r="B5" s="0" t="s">
        <v>32</v>
      </c>
      <c r="D5" s="0" t="n">
        <f aca="false">93/60*A5</f>
        <v>7.75</v>
      </c>
      <c r="E5" s="0" t="s">
        <v>11</v>
      </c>
      <c r="G5" s="0" t="s">
        <v>33</v>
      </c>
    </row>
    <row r="6" customFormat="false" ht="12.8" hidden="false" customHeight="false" outlineLevel="0" collapsed="false">
      <c r="A6" s="0" t="n">
        <f aca="false">A5/3600</f>
        <v>0.00138888888888889</v>
      </c>
      <c r="B6" s="0" t="s">
        <v>34</v>
      </c>
      <c r="G6" s="0" t="s">
        <v>35</v>
      </c>
    </row>
    <row r="7" customFormat="false" ht="12.8" hidden="false" customHeight="false" outlineLevel="0" collapsed="false">
      <c r="A7" s="0" t="n">
        <v>4</v>
      </c>
      <c r="B7" s="0" t="s">
        <v>11</v>
      </c>
      <c r="G7" s="0" t="s">
        <v>36</v>
      </c>
    </row>
    <row r="10" customFormat="false" ht="12.8" hidden="false" customHeight="false" outlineLevel="0" collapsed="false">
      <c r="A10" s="0" t="n">
        <v>0.21</v>
      </c>
      <c r="B10" s="0" t="n">
        <f aca="false">-1/$A$7*$A$6*60*A10</f>
        <v>-0.004375</v>
      </c>
      <c r="C10" s="0" t="n">
        <v>1</v>
      </c>
    </row>
    <row r="11" customFormat="false" ht="12.8" hidden="false" customHeight="false" outlineLevel="0" collapsed="false">
      <c r="A11" s="0" t="n">
        <f aca="false">A10+B10</f>
        <v>0.205625</v>
      </c>
      <c r="B11" s="0" t="n">
        <f aca="false">-1/$A$7*$A$6*60*A11</f>
        <v>-0.00428385416666667</v>
      </c>
      <c r="C11" s="0" t="n">
        <v>2</v>
      </c>
    </row>
    <row r="12" customFormat="false" ht="12.8" hidden="false" customHeight="false" outlineLevel="0" collapsed="false">
      <c r="A12" s="0" t="n">
        <f aca="false">A11+B11</f>
        <v>0.201341145833333</v>
      </c>
      <c r="B12" s="0" t="n">
        <f aca="false">-1/$A$7*$A$6*60*A12</f>
        <v>-0.00419460720486111</v>
      </c>
      <c r="C12" s="0" t="n">
        <v>3</v>
      </c>
    </row>
    <row r="13" customFormat="false" ht="12.8" hidden="false" customHeight="false" outlineLevel="0" collapsed="false">
      <c r="A13" s="0" t="n">
        <f aca="false">A12+B12</f>
        <v>0.197146538628472</v>
      </c>
      <c r="B13" s="0" t="n">
        <f aca="false">-1/$A$7*$A$6*60*A13</f>
        <v>-0.00410721955475984</v>
      </c>
      <c r="C13" s="0" t="n">
        <v>4</v>
      </c>
    </row>
    <row r="14" customFormat="false" ht="12.8" hidden="false" customHeight="false" outlineLevel="0" collapsed="false">
      <c r="A14" s="0" t="n">
        <f aca="false">A13+B13</f>
        <v>0.193039319073712</v>
      </c>
      <c r="B14" s="0" t="n">
        <f aca="false">-1/$A$7*$A$6*60*A14</f>
        <v>-0.00402165248070234</v>
      </c>
      <c r="C14" s="0" t="n">
        <v>5</v>
      </c>
    </row>
    <row r="15" customFormat="false" ht="12.8" hidden="false" customHeight="false" outlineLevel="0" collapsed="false">
      <c r="A15" s="0" t="n">
        <f aca="false">A14+B14</f>
        <v>0.18901766659301</v>
      </c>
      <c r="B15" s="0" t="n">
        <f aca="false">-1/$A$7*$A$6*60*A15</f>
        <v>-0.00393786805402104</v>
      </c>
      <c r="C15" s="0" t="n">
        <v>6</v>
      </c>
    </row>
    <row r="16" customFormat="false" ht="12.8" hidden="false" customHeight="false" outlineLevel="0" collapsed="false">
      <c r="A16" s="0" t="n">
        <f aca="false">A15+B15</f>
        <v>0.185079798538989</v>
      </c>
      <c r="B16" s="0" t="n">
        <f aca="false">-1/$A$7*$A$6*60*A16</f>
        <v>-0.00385582913622894</v>
      </c>
      <c r="C16" s="0" t="n">
        <v>7</v>
      </c>
    </row>
    <row r="17" customFormat="false" ht="12.8" hidden="false" customHeight="false" outlineLevel="0" collapsed="false">
      <c r="A17" s="0" t="n">
        <f aca="false">A16+B16</f>
        <v>0.18122396940276</v>
      </c>
      <c r="B17" s="0" t="n">
        <f aca="false">-1/$A$7*$A$6*60*A17</f>
        <v>-0.0037754993625575</v>
      </c>
      <c r="C17" s="0" t="n">
        <v>8</v>
      </c>
    </row>
    <row r="18" customFormat="false" ht="12.8" hidden="false" customHeight="false" outlineLevel="0" collapsed="false">
      <c r="A18" s="0" t="n">
        <f aca="false">A17+B17</f>
        <v>0.177448470040203</v>
      </c>
      <c r="B18" s="0" t="n">
        <f aca="false">-1/$A$7*$A$6*60*A18</f>
        <v>-0.00369684312583755</v>
      </c>
      <c r="C18" s="0" t="n">
        <v>9</v>
      </c>
    </row>
    <row r="19" customFormat="false" ht="12.8" hidden="false" customHeight="false" outlineLevel="0" collapsed="false">
      <c r="A19" s="0" t="n">
        <f aca="false">A18+B18</f>
        <v>0.173751626914365</v>
      </c>
      <c r="B19" s="0" t="n">
        <f aca="false">-1/$A$7*$A$6*60*A19</f>
        <v>-0.00361982556071594</v>
      </c>
      <c r="C19" s="0" t="n">
        <v>10</v>
      </c>
    </row>
    <row r="20" customFormat="false" ht="12.8" hidden="false" customHeight="false" outlineLevel="0" collapsed="false">
      <c r="A20" s="0" t="n">
        <f aca="false">A19+B19</f>
        <v>0.170131801353649</v>
      </c>
      <c r="B20" s="0" t="n">
        <f aca="false">-1/$A$7*$A$6*60*A20</f>
        <v>-0.00354441252820102</v>
      </c>
      <c r="C20" s="0" t="n">
        <v>11</v>
      </c>
    </row>
    <row r="21" customFormat="false" ht="12.8" hidden="false" customHeight="false" outlineLevel="0" collapsed="false">
      <c r="A21" s="0" t="n">
        <f aca="false">A20+B20</f>
        <v>0.166587388825448</v>
      </c>
      <c r="B21" s="0" t="n">
        <f aca="false">-1/$A$7*$A$6*60*A21</f>
        <v>-0.00347057060053017</v>
      </c>
      <c r="C21" s="0" t="n">
        <v>12</v>
      </c>
    </row>
    <row r="22" customFormat="false" ht="12.8" hidden="false" customHeight="false" outlineLevel="0" collapsed="false">
      <c r="A22" s="0" t="n">
        <f aca="false">A21+B21</f>
        <v>0.163116818224918</v>
      </c>
      <c r="B22" s="0" t="n">
        <f aca="false">-1/$A$7*$A$6*60*A22</f>
        <v>-0.00339826704635246</v>
      </c>
      <c r="C22" s="0" t="n">
        <v>13</v>
      </c>
    </row>
    <row r="23" customFormat="false" ht="12.8" hidden="false" customHeight="false" outlineLevel="0" collapsed="false">
      <c r="A23" s="0" t="n">
        <f aca="false">A22+B22</f>
        <v>0.159718551178565</v>
      </c>
      <c r="B23" s="0" t="n">
        <f aca="false">-1/$A$7*$A$6*60*A23</f>
        <v>-0.00332746981622011</v>
      </c>
      <c r="C23" s="0" t="n">
        <v>14</v>
      </c>
    </row>
    <row r="24" customFormat="false" ht="12.8" hidden="false" customHeight="false" outlineLevel="0" collapsed="false">
      <c r="A24" s="0" t="n">
        <f aca="false">A23+B23</f>
        <v>0.156391081362345</v>
      </c>
      <c r="B24" s="0" t="n">
        <f aca="false">-1/$A$7*$A$6*60*A24</f>
        <v>-0.00325814752838219</v>
      </c>
      <c r="C24" s="0" t="n">
        <v>15</v>
      </c>
    </row>
    <row r="25" customFormat="false" ht="12.8" hidden="false" customHeight="false" outlineLevel="0" collapsed="false">
      <c r="A25" s="0" t="n">
        <f aca="false">A24+B24</f>
        <v>0.153132933833963</v>
      </c>
      <c r="B25" s="0" t="n">
        <f aca="false">-1/$A$7*$A$6*60*A25</f>
        <v>-0.00319026945487423</v>
      </c>
      <c r="C25" s="0" t="n">
        <v>16</v>
      </c>
    </row>
    <row r="26" customFormat="false" ht="12.8" hidden="false" customHeight="false" outlineLevel="0" collapsed="false">
      <c r="A26" s="0" t="n">
        <f aca="false">A25+B25</f>
        <v>0.149942664379089</v>
      </c>
      <c r="B26" s="0" t="n">
        <f aca="false">-1/$A$7*$A$6*60*A26</f>
        <v>-0.00312380550789768</v>
      </c>
      <c r="C26" s="0" t="n">
        <v>17</v>
      </c>
    </row>
    <row r="27" customFormat="false" ht="12.8" hidden="false" customHeight="false" outlineLevel="0" collapsed="false">
      <c r="A27" s="0" t="n">
        <f aca="false">A26+B26</f>
        <v>0.146818858871191</v>
      </c>
      <c r="B27" s="0" t="n">
        <f aca="false">-1/$A$7*$A$6*60*A27</f>
        <v>-0.00305872622648315</v>
      </c>
      <c r="C27" s="0" t="n">
        <v>18</v>
      </c>
    </row>
    <row r="28" customFormat="false" ht="12.8" hidden="false" customHeight="false" outlineLevel="0" collapsed="false">
      <c r="A28" s="0" t="n">
        <f aca="false">A27+B27</f>
        <v>0.143760132644708</v>
      </c>
      <c r="B28" s="0" t="n">
        <f aca="false">-1/$A$7*$A$6*60*A28</f>
        <v>-0.00299500276343142</v>
      </c>
      <c r="C28" s="0" t="n">
        <v>19</v>
      </c>
    </row>
    <row r="29" customFormat="false" ht="12.8" hidden="false" customHeight="false" outlineLevel="0" collapsed="false">
      <c r="A29" s="0" t="n">
        <f aca="false">A28+B28</f>
        <v>0.140765129881277</v>
      </c>
      <c r="B29" s="0" t="n">
        <f aca="false">-1/$A$7*$A$6*60*A29</f>
        <v>-0.0029326068725266</v>
      </c>
      <c r="C29" s="0" t="n">
        <v>20</v>
      </c>
    </row>
    <row r="30" customFormat="false" ht="12.8" hidden="false" customHeight="false" outlineLevel="0" collapsed="false">
      <c r="A30" s="0" t="n">
        <f aca="false">A29+B29</f>
        <v>0.13783252300875</v>
      </c>
      <c r="B30" s="0" t="n">
        <f aca="false">-1/$A$7*$A$6*60*A30</f>
        <v>-0.00287151089601563</v>
      </c>
      <c r="C30" s="0" t="n">
        <v>21</v>
      </c>
    </row>
    <row r="31" customFormat="false" ht="12.8" hidden="false" customHeight="false" outlineLevel="0" collapsed="false">
      <c r="A31" s="0" t="n">
        <f aca="false">A30+B30</f>
        <v>0.134961012112734</v>
      </c>
      <c r="B31" s="0" t="n">
        <f aca="false">-1/$A$7*$A$6*60*A31</f>
        <v>-0.00281168775234863</v>
      </c>
      <c r="C31" s="0" t="n">
        <v>22</v>
      </c>
    </row>
    <row r="32" customFormat="false" ht="12.8" hidden="false" customHeight="false" outlineLevel="0" collapsed="false">
      <c r="A32" s="0" t="n">
        <f aca="false">A31+B31</f>
        <v>0.132149324360386</v>
      </c>
      <c r="B32" s="0" t="n">
        <f aca="false">-1/$A$7*$A$6*60*A32</f>
        <v>-0.0027531109241747</v>
      </c>
      <c r="C32" s="0" t="n">
        <v>23</v>
      </c>
    </row>
    <row r="33" customFormat="false" ht="12.8" hidden="false" customHeight="false" outlineLevel="0" collapsed="false">
      <c r="A33" s="0" t="n">
        <f aca="false">A32+B32</f>
        <v>0.129396213436211</v>
      </c>
      <c r="B33" s="0" t="n">
        <f aca="false">-1/$A$7*$A$6*60*A33</f>
        <v>-0.00269575444658773</v>
      </c>
      <c r="C33" s="0" t="n">
        <v>24</v>
      </c>
    </row>
    <row r="34" customFormat="false" ht="12.8" hidden="false" customHeight="false" outlineLevel="0" collapsed="false">
      <c r="A34" s="0" t="n">
        <f aca="false">A33+B33</f>
        <v>0.126700458989623</v>
      </c>
      <c r="B34" s="0" t="n">
        <f aca="false">-1/$A$7*$A$6*60*A34</f>
        <v>-0.00263959289561715</v>
      </c>
      <c r="C34" s="0" t="n">
        <v>25</v>
      </c>
    </row>
    <row r="35" customFormat="false" ht="12.8" hidden="false" customHeight="false" outlineLevel="0" collapsed="false">
      <c r="A35" s="0" t="n">
        <f aca="false">A34+B34</f>
        <v>0.124060866094006</v>
      </c>
      <c r="B35" s="0" t="n">
        <f aca="false">-1/$A$7*$A$6*60*A35</f>
        <v>-0.00258460137695846</v>
      </c>
      <c r="C35" s="0" t="n">
        <v>26</v>
      </c>
    </row>
    <row r="36" customFormat="false" ht="12.8" hidden="false" customHeight="false" outlineLevel="0" collapsed="false">
      <c r="A36" s="0" t="n">
        <f aca="false">A35+B35</f>
        <v>0.121476264717048</v>
      </c>
      <c r="B36" s="0" t="n">
        <f aca="false">-1/$A$7*$A$6*60*A36</f>
        <v>-0.00253075551493849</v>
      </c>
      <c r="C36" s="0" t="n">
        <v>27</v>
      </c>
    </row>
    <row r="37" customFormat="false" ht="12.8" hidden="false" customHeight="false" outlineLevel="0" collapsed="false">
      <c r="A37" s="0" t="n">
        <f aca="false">A36+B36</f>
        <v>0.118945509202109</v>
      </c>
      <c r="B37" s="0" t="n">
        <f aca="false">-1/$A$7*$A$6*60*A37</f>
        <v>-0.00247803144171061</v>
      </c>
      <c r="C37" s="0" t="n">
        <v>28</v>
      </c>
    </row>
    <row r="38" customFormat="false" ht="12.8" hidden="false" customHeight="false" outlineLevel="0" collapsed="false">
      <c r="A38" s="0" t="n">
        <f aca="false">A37+B37</f>
        <v>0.116467477760399</v>
      </c>
      <c r="B38" s="0" t="n">
        <f aca="false">-1/$A$7*$A$6*60*A38</f>
        <v>-0.00242640578667497</v>
      </c>
      <c r="C38" s="0" t="n">
        <v>29</v>
      </c>
    </row>
    <row r="39" customFormat="false" ht="12.8" hidden="false" customHeight="false" outlineLevel="0" collapsed="false">
      <c r="A39" s="0" t="n">
        <f aca="false">A38+B38</f>
        <v>0.114041071973724</v>
      </c>
      <c r="B39" s="0" t="n">
        <f aca="false">-1/$A$7*$A$6*60*A39</f>
        <v>-0.00237585566611924</v>
      </c>
      <c r="C39" s="0" t="n">
        <v>30</v>
      </c>
    </row>
    <row r="40" customFormat="false" ht="12.8" hidden="false" customHeight="false" outlineLevel="0" collapsed="false">
      <c r="A40" s="0" t="n">
        <f aca="false">A39+B39</f>
        <v>0.111665216307604</v>
      </c>
      <c r="B40" s="0" t="n">
        <f aca="false">-1/$A$7*$A$6*60*A40</f>
        <v>-0.00232635867307509</v>
      </c>
      <c r="C40" s="0" t="n">
        <v>31</v>
      </c>
    </row>
    <row r="41" customFormat="false" ht="12.8" hidden="false" customHeight="false" outlineLevel="0" collapsed="false">
      <c r="A41" s="0" t="n">
        <f aca="false">A40+B40</f>
        <v>0.109338857634529</v>
      </c>
      <c r="B41" s="0" t="n">
        <f aca="false">-1/$A$7*$A$6*60*A41</f>
        <v>-0.00227789286738603</v>
      </c>
      <c r="C41" s="0" t="n">
        <v>32</v>
      </c>
    </row>
    <row r="42" customFormat="false" ht="12.8" hidden="false" customHeight="false" outlineLevel="0" collapsed="false">
      <c r="A42" s="0" t="n">
        <f aca="false">A41+B41</f>
        <v>0.107060964767143</v>
      </c>
      <c r="B42" s="0" t="n">
        <f aca="false">-1/$A$7*$A$6*60*A42</f>
        <v>-0.00223043676598215</v>
      </c>
      <c r="C42" s="0" t="n">
        <v>33</v>
      </c>
    </row>
    <row r="43" customFormat="false" ht="12.8" hidden="false" customHeight="false" outlineLevel="0" collapsed="false">
      <c r="A43" s="0" t="n">
        <f aca="false">A42+B42</f>
        <v>0.104830528001161</v>
      </c>
      <c r="B43" s="0" t="n">
        <f aca="false">-1/$A$7*$A$6*60*A43</f>
        <v>-0.00218396933335752</v>
      </c>
      <c r="C43" s="0" t="n">
        <v>34</v>
      </c>
    </row>
    <row r="44" customFormat="false" ht="12.8" hidden="false" customHeight="false" outlineLevel="0" collapsed="false">
      <c r="A44" s="0" t="n">
        <f aca="false">A43+B43</f>
        <v>0.102646558667804</v>
      </c>
      <c r="B44" s="0" t="n">
        <f aca="false">-1/$A$7*$A$6*60*A44</f>
        <v>-0.00213846997224591</v>
      </c>
      <c r="C44" s="0" t="n">
        <v>35</v>
      </c>
    </row>
    <row r="45" customFormat="false" ht="12.8" hidden="false" customHeight="false" outlineLevel="0" collapsed="false">
      <c r="A45" s="0" t="n">
        <f aca="false">A44+B44</f>
        <v>0.100508088695558</v>
      </c>
      <c r="B45" s="0" t="n">
        <f aca="false">-1/$A$7*$A$6*60*A45</f>
        <v>-0.00209391851449079</v>
      </c>
      <c r="C45" s="0" t="n">
        <v>36</v>
      </c>
    </row>
    <row r="46" customFormat="false" ht="12.8" hidden="false" customHeight="false" outlineLevel="0" collapsed="false">
      <c r="A46" s="0" t="n">
        <f aca="false">A45+B45</f>
        <v>0.0984141701810669</v>
      </c>
      <c r="B46" s="0" t="n">
        <f aca="false">-1/$A$7*$A$6*60*A46</f>
        <v>-0.00205029521210556</v>
      </c>
      <c r="C46" s="0" t="n">
        <v>37</v>
      </c>
    </row>
    <row r="47" customFormat="false" ht="12.8" hidden="false" customHeight="false" outlineLevel="0" collapsed="false">
      <c r="A47" s="0" t="n">
        <f aca="false">A46+B46</f>
        <v>0.0963638749689613</v>
      </c>
      <c r="B47" s="0" t="n">
        <f aca="false">-1/$A$7*$A$6*60*A47</f>
        <v>-0.00200758072852003</v>
      </c>
      <c r="C47" s="0" t="n">
        <v>38</v>
      </c>
    </row>
    <row r="48" customFormat="false" ht="12.8" hidden="false" customHeight="false" outlineLevel="0" collapsed="false">
      <c r="A48" s="0" t="n">
        <f aca="false">A47+B47</f>
        <v>0.0943562942404413</v>
      </c>
      <c r="B48" s="0" t="n">
        <f aca="false">-1/$A$7*$A$6*60*A48</f>
        <v>-0.00196575613000919</v>
      </c>
      <c r="C48" s="0" t="n">
        <v>39</v>
      </c>
    </row>
    <row r="49" customFormat="false" ht="12.8" hidden="false" customHeight="false" outlineLevel="0" collapsed="false">
      <c r="A49" s="0" t="n">
        <f aca="false">A48+B48</f>
        <v>0.0923905381104321</v>
      </c>
      <c r="B49" s="0" t="n">
        <f aca="false">-1/$A$7*$A$6*60*A49</f>
        <v>-0.00192480287730067</v>
      </c>
      <c r="C49" s="0" t="n">
        <v>40</v>
      </c>
    </row>
    <row r="50" customFormat="false" ht="12.8" hidden="false" customHeight="false" outlineLevel="0" collapsed="false">
      <c r="A50" s="0" t="n">
        <f aca="false">A49+B49</f>
        <v>0.0904657352331314</v>
      </c>
      <c r="B50" s="0" t="n">
        <f aca="false">-1/$A$7*$A$6*60*A50</f>
        <v>-0.00188470281735691</v>
      </c>
      <c r="C50" s="0" t="n">
        <v>41</v>
      </c>
    </row>
    <row r="51" customFormat="false" ht="12.8" hidden="false" customHeight="false" outlineLevel="0" collapsed="false">
      <c r="A51" s="0" t="n">
        <f aca="false">A50+B50</f>
        <v>0.0885810324157746</v>
      </c>
      <c r="B51" s="0" t="n">
        <f aca="false">-1/$A$7*$A$6*60*A51</f>
        <v>-0.00184543817532864</v>
      </c>
      <c r="C51" s="0" t="n">
        <v>42</v>
      </c>
    </row>
    <row r="52" customFormat="false" ht="12.8" hidden="false" customHeight="false" outlineLevel="0" collapsed="false">
      <c r="A52" s="0" t="n">
        <f aca="false">A51+B51</f>
        <v>0.0867355942404459</v>
      </c>
      <c r="B52" s="0" t="n">
        <f aca="false">-1/$A$7*$A$6*60*A52</f>
        <v>-0.00180699154667596</v>
      </c>
      <c r="C52" s="0" t="n">
        <v>43</v>
      </c>
    </row>
    <row r="53" customFormat="false" ht="12.8" hidden="false" customHeight="false" outlineLevel="0" collapsed="false">
      <c r="A53" s="0" t="n">
        <f aca="false">A52+B52</f>
        <v>0.08492860269377</v>
      </c>
      <c r="B53" s="0" t="n">
        <f aca="false">-1/$A$7*$A$6*60*A53</f>
        <v>-0.00176934588945354</v>
      </c>
      <c r="C53" s="0" t="n">
        <v>44</v>
      </c>
    </row>
    <row r="54" customFormat="false" ht="12.8" hidden="false" customHeight="false" outlineLevel="0" collapsed="false">
      <c r="A54" s="0" t="n">
        <f aca="false">A53+B53</f>
        <v>0.0831592568043164</v>
      </c>
      <c r="B54" s="0" t="n">
        <f aca="false">-1/$A$7*$A$6*60*A54</f>
        <v>-0.00173248451675659</v>
      </c>
      <c r="C54" s="0" t="n">
        <v>45</v>
      </c>
    </row>
    <row r="55" customFormat="false" ht="12.8" hidden="false" customHeight="false" outlineLevel="0" collapsed="false">
      <c r="A55" s="0" t="n">
        <f aca="false">A54+B54</f>
        <v>0.0814267722875598</v>
      </c>
      <c r="B55" s="0" t="n">
        <f aca="false">-1/$A$7*$A$6*60*A55</f>
        <v>-0.00169639108932416</v>
      </c>
      <c r="C55" s="0" t="n">
        <v>46</v>
      </c>
    </row>
    <row r="56" customFormat="false" ht="12.8" hidden="false" customHeight="false" outlineLevel="0" collapsed="false">
      <c r="A56" s="0" t="n">
        <f aca="false">A55+B55</f>
        <v>0.0797303811982357</v>
      </c>
      <c r="B56" s="0" t="n">
        <f aca="false">-1/$A$7*$A$6*60*A56</f>
        <v>-0.00166104960829658</v>
      </c>
      <c r="C56" s="0" t="n">
        <v>47</v>
      </c>
    </row>
    <row r="57" customFormat="false" ht="12.8" hidden="false" customHeight="false" outlineLevel="0" collapsed="false">
      <c r="A57" s="0" t="n">
        <f aca="false">A56+B56</f>
        <v>0.0780693315899391</v>
      </c>
      <c r="B57" s="0" t="n">
        <f aca="false">-1/$A$7*$A$6*60*A57</f>
        <v>-0.00162644440812373</v>
      </c>
      <c r="C57" s="0" t="n">
        <v>48</v>
      </c>
    </row>
    <row r="58" customFormat="false" ht="12.8" hidden="false" customHeight="false" outlineLevel="0" collapsed="false">
      <c r="A58" s="0" t="n">
        <f aca="false">A57+B57</f>
        <v>0.0764428871818153</v>
      </c>
      <c r="B58" s="0" t="n">
        <f aca="false">-1/$A$7*$A$6*60*A58</f>
        <v>-0.00159256014962115</v>
      </c>
      <c r="C58" s="0" t="n">
        <v>49</v>
      </c>
    </row>
    <row r="59" customFormat="false" ht="12.8" hidden="false" customHeight="false" outlineLevel="0" collapsed="false">
      <c r="A59" s="0" t="n">
        <f aca="false">A58+B58</f>
        <v>0.0748503270321942</v>
      </c>
      <c r="B59" s="0" t="n">
        <f aca="false">-1/$A$7*$A$6*60*A59</f>
        <v>-0.00155938181317071</v>
      </c>
      <c r="C59" s="0" t="n">
        <v>50</v>
      </c>
    </row>
    <row r="60" customFormat="false" ht="12.8" hidden="false" customHeight="false" outlineLevel="0" collapsed="false">
      <c r="A60" s="0" t="n">
        <f aca="false">A59+B59</f>
        <v>0.0732909452190235</v>
      </c>
      <c r="B60" s="0" t="n">
        <f aca="false">-1/$A$7*$A$6*60*A60</f>
        <v>-0.00152689469206299</v>
      </c>
      <c r="C60" s="0" t="n">
        <v>51</v>
      </c>
    </row>
    <row r="61" customFormat="false" ht="12.8" hidden="false" customHeight="false" outlineLevel="0" collapsed="false">
      <c r="A61" s="0" t="n">
        <f aca="false">A60+B60</f>
        <v>0.0717640505269605</v>
      </c>
      <c r="B61" s="0" t="n">
        <f aca="false">-1/$A$7*$A$6*60*A61</f>
        <v>-0.00149508438597834</v>
      </c>
      <c r="C61" s="0" t="n">
        <v>52</v>
      </c>
    </row>
    <row r="62" customFormat="false" ht="12.8" hidden="false" customHeight="false" outlineLevel="0" collapsed="false">
      <c r="A62" s="0" t="n">
        <f aca="false">A61+B61</f>
        <v>0.0702689661409822</v>
      </c>
      <c r="B62" s="0" t="n">
        <f aca="false">-1/$A$7*$A$6*60*A62</f>
        <v>-0.00146393679460379</v>
      </c>
      <c r="C62" s="0" t="n">
        <v>53</v>
      </c>
    </row>
    <row r="63" customFormat="false" ht="12.8" hidden="false" customHeight="false" outlineLevel="0" collapsed="false">
      <c r="A63" s="0" t="n">
        <f aca="false">A62+B62</f>
        <v>0.0688050293463783</v>
      </c>
      <c r="B63" s="0" t="n">
        <f aca="false">-1/$A$7*$A$6*60*A63</f>
        <v>-0.00143343811138288</v>
      </c>
      <c r="C63" s="0" t="n">
        <v>54</v>
      </c>
    </row>
    <row r="64" customFormat="false" ht="12.8" hidden="false" customHeight="false" outlineLevel="0" collapsed="false">
      <c r="A64" s="0" t="n">
        <f aca="false">A63+B63</f>
        <v>0.0673715912349955</v>
      </c>
      <c r="B64" s="0" t="n">
        <f aca="false">-1/$A$7*$A$6*60*A64</f>
        <v>-0.00140357481739574</v>
      </c>
      <c r="C64" s="0" t="n">
        <v>55</v>
      </c>
    </row>
    <row r="65" customFormat="false" ht="12.8" hidden="false" customHeight="false" outlineLevel="0" collapsed="false">
      <c r="A65" s="0" t="n">
        <f aca="false">A64+B64</f>
        <v>0.0659680164175997</v>
      </c>
      <c r="B65" s="0" t="n">
        <f aca="false">-1/$A$7*$A$6*60*A65</f>
        <v>-0.00137433367536666</v>
      </c>
      <c r="C65" s="0" t="n">
        <v>56</v>
      </c>
    </row>
    <row r="66" customFormat="false" ht="12.8" hidden="false" customHeight="false" outlineLevel="0" collapsed="false">
      <c r="A66" s="0" t="n">
        <f aca="false">A65+B65</f>
        <v>0.0645936827422331</v>
      </c>
      <c r="B66" s="0" t="n">
        <f aca="false">-1/$A$7*$A$6*60*A66</f>
        <v>-0.00134570172379652</v>
      </c>
      <c r="C66" s="0" t="n">
        <v>57</v>
      </c>
    </row>
    <row r="67" customFormat="false" ht="12.8" hidden="false" customHeight="false" outlineLevel="0" collapsed="false">
      <c r="A67" s="0" t="n">
        <f aca="false">A66+B66</f>
        <v>0.0632479810184365</v>
      </c>
      <c r="B67" s="0" t="n">
        <f aca="false">-1/$A$7*$A$6*60*A67</f>
        <v>-0.00131766627121743</v>
      </c>
      <c r="C67" s="0" t="n">
        <v>58</v>
      </c>
    </row>
    <row r="68" customFormat="false" ht="12.8" hidden="false" customHeight="false" outlineLevel="0" collapsed="false">
      <c r="A68" s="0" t="n">
        <f aca="false">A67+B67</f>
        <v>0.0619303147472191</v>
      </c>
      <c r="B68" s="0" t="n">
        <f aca="false">-1/$A$7*$A$6*60*A68</f>
        <v>-0.00129021489056707</v>
      </c>
      <c r="C68" s="0" t="n">
        <v>59</v>
      </c>
    </row>
    <row r="69" customFormat="false" ht="12.8" hidden="false" customHeight="false" outlineLevel="0" collapsed="false">
      <c r="A69" s="0" t="n">
        <f aca="false">A68+B68</f>
        <v>0.0606400998566521</v>
      </c>
      <c r="B69" s="0" t="n">
        <f aca="false">-1/$A$7*$A$6*60*A69</f>
        <v>-0.00126333541368025</v>
      </c>
      <c r="C69" s="0" t="n">
        <v>60</v>
      </c>
    </row>
    <row r="70" customFormat="false" ht="12.8" hidden="false" customHeight="false" outlineLevel="0" collapsed="false">
      <c r="A70" s="0" t="n">
        <f aca="false">A69+B69</f>
        <v>0.0593767644429718</v>
      </c>
      <c r="B70" s="0" t="n">
        <f aca="false">-1/$A$7*$A$6*60*A70</f>
        <v>-0.00123701592589525</v>
      </c>
      <c r="C70" s="0" t="n">
        <v>61</v>
      </c>
    </row>
    <row r="71" customFormat="false" ht="12.8" hidden="false" customHeight="false" outlineLevel="0" collapsed="false">
      <c r="A71" s="0" t="n">
        <f aca="false">A70+B70</f>
        <v>0.0581397485170766</v>
      </c>
      <c r="B71" s="0" t="n">
        <f aca="false">-1/$A$7*$A$6*60*A71</f>
        <v>-0.00121124476077243</v>
      </c>
      <c r="C71" s="0" t="n">
        <v>62</v>
      </c>
    </row>
    <row r="72" customFormat="false" ht="12.8" hidden="false" customHeight="false" outlineLevel="0" collapsed="false">
      <c r="A72" s="0" t="n">
        <f aca="false">A71+B71</f>
        <v>0.0569285037563041</v>
      </c>
      <c r="B72" s="0" t="n">
        <f aca="false">-1/$A$7*$A$6*60*A72</f>
        <v>-0.001186010494923</v>
      </c>
      <c r="C72" s="0" t="n">
        <v>63</v>
      </c>
    </row>
    <row r="73" customFormat="false" ht="12.8" hidden="false" customHeight="false" outlineLevel="0" collapsed="false">
      <c r="A73" s="0" t="n">
        <f aca="false">A72+B72</f>
        <v>0.0557424932613811</v>
      </c>
      <c r="B73" s="0" t="n">
        <f aca="false">-1/$A$7*$A$6*60*A73</f>
        <v>-0.00116130194294544</v>
      </c>
      <c r="C73" s="0" t="n">
        <v>64</v>
      </c>
    </row>
    <row r="74" customFormat="false" ht="12.8" hidden="false" customHeight="false" outlineLevel="0" collapsed="false">
      <c r="A74" s="0" t="n">
        <f aca="false">A73+B73</f>
        <v>0.0545811913184357</v>
      </c>
      <c r="B74" s="0" t="n">
        <f aca="false">-1/$A$7*$A$6*60*A74</f>
        <v>-0.00113710815246741</v>
      </c>
      <c r="C74" s="0" t="n">
        <v>65</v>
      </c>
    </row>
    <row r="75" customFormat="false" ht="12.8" hidden="false" customHeight="false" outlineLevel="0" collapsed="false">
      <c r="A75" s="0" t="n">
        <f aca="false">A74+B74</f>
        <v>0.0534440831659683</v>
      </c>
      <c r="B75" s="0" t="n">
        <f aca="false">-1/$A$7*$A$6*60*A75</f>
        <v>-0.00111341839929101</v>
      </c>
      <c r="C75" s="0" t="n">
        <v>66</v>
      </c>
    </row>
    <row r="76" customFormat="false" ht="12.8" hidden="false" customHeight="false" outlineLevel="0" collapsed="false">
      <c r="A76" s="0" t="n">
        <f aca="false">A75+B75</f>
        <v>0.0523306647666773</v>
      </c>
      <c r="B76" s="0" t="n">
        <f aca="false">-1/$A$7*$A$6*60*A76</f>
        <v>-0.00109022218263911</v>
      </c>
      <c r="C76" s="0" t="n">
        <v>67</v>
      </c>
    </row>
    <row r="77" customFormat="false" ht="12.8" hidden="false" customHeight="false" outlineLevel="0" collapsed="false">
      <c r="A77" s="0" t="n">
        <f aca="false">A76+B76</f>
        <v>0.0512404425840382</v>
      </c>
      <c r="B77" s="0" t="n">
        <f aca="false">-1/$A$7*$A$6*60*A77</f>
        <v>-0.0010675092205008</v>
      </c>
      <c r="C77" s="0" t="n">
        <v>68</v>
      </c>
    </row>
    <row r="78" customFormat="false" ht="12.8" hidden="false" customHeight="false" outlineLevel="0" collapsed="false">
      <c r="A78" s="0" t="n">
        <f aca="false">A77+B77</f>
        <v>0.0501729333635374</v>
      </c>
      <c r="B78" s="0" t="n">
        <f aca="false">-1/$A$7*$A$6*60*A78</f>
        <v>-0.0010452694450737</v>
      </c>
      <c r="C78" s="0" t="n">
        <v>69</v>
      </c>
    </row>
    <row r="79" customFormat="false" ht="12.8" hidden="false" customHeight="false" outlineLevel="0" collapsed="false">
      <c r="A79" s="0" t="n">
        <f aca="false">A78+B78</f>
        <v>0.0491276639184637</v>
      </c>
      <c r="B79" s="0" t="n">
        <f aca="false">-1/$A$7*$A$6*60*A79</f>
        <v>-0.00102349299830133</v>
      </c>
      <c r="C79" s="0" t="n">
        <v>70</v>
      </c>
    </row>
    <row r="80" customFormat="false" ht="12.8" hidden="false" customHeight="false" outlineLevel="0" collapsed="false">
      <c r="A80" s="0" t="n">
        <f aca="false">A79+B79</f>
        <v>0.0481041709201623</v>
      </c>
      <c r="B80" s="0" t="n">
        <f aca="false">-1/$A$7*$A$6*60*A80</f>
        <v>-0.00100217022750338</v>
      </c>
      <c r="C80" s="0" t="n">
        <v>71</v>
      </c>
    </row>
    <row r="81" customFormat="false" ht="12.8" hidden="false" customHeight="false" outlineLevel="0" collapsed="false">
      <c r="A81" s="0" t="n">
        <f aca="false">A80+B80</f>
        <v>0.047102000692659</v>
      </c>
      <c r="B81" s="0" t="n">
        <f aca="false">-1/$A$7*$A$6*60*A81</f>
        <v>-0.000981291681097062</v>
      </c>
      <c r="C81" s="0" t="n">
        <v>72</v>
      </c>
    </row>
    <row r="82" customFormat="false" ht="12.8" hidden="false" customHeight="false" outlineLevel="0" collapsed="false">
      <c r="A82" s="0" t="n">
        <f aca="false">A81+B81</f>
        <v>0.0461207090115619</v>
      </c>
      <c r="B82" s="0" t="n">
        <f aca="false">-1/$A$7*$A$6*60*A82</f>
        <v>-0.00096084810440754</v>
      </c>
      <c r="C82" s="0" t="n">
        <v>73</v>
      </c>
    </row>
    <row r="83" customFormat="false" ht="12.8" hidden="false" customHeight="false" outlineLevel="0" collapsed="false">
      <c r="A83" s="0" t="n">
        <f aca="false">A82+B82</f>
        <v>0.0451598609071544</v>
      </c>
      <c r="B83" s="0" t="n">
        <f aca="false">-1/$A$7*$A$6*60*A83</f>
        <v>-0.000940830435565716</v>
      </c>
      <c r="C83" s="0" t="n">
        <v>74</v>
      </c>
    </row>
    <row r="84" customFormat="false" ht="12.8" hidden="false" customHeight="false" outlineLevel="0" collapsed="false">
      <c r="A84" s="0" t="n">
        <f aca="false">A83+B83</f>
        <v>0.0442190304715886</v>
      </c>
      <c r="B84" s="0" t="n">
        <f aca="false">-1/$A$7*$A$6*60*A84</f>
        <v>-0.00092122980149143</v>
      </c>
      <c r="C84" s="0" t="n">
        <v>75</v>
      </c>
    </row>
    <row r="85" customFormat="false" ht="12.8" hidden="false" customHeight="false" outlineLevel="0" collapsed="false">
      <c r="A85" s="0" t="n">
        <f aca="false">A84+B84</f>
        <v>0.0432978006700972</v>
      </c>
      <c r="B85" s="0" t="n">
        <f aca="false">-1/$A$7*$A$6*60*A85</f>
        <v>-0.000902037513960359</v>
      </c>
      <c r="C85" s="0" t="n">
        <v>76</v>
      </c>
    </row>
    <row r="86" customFormat="false" ht="12.8" hidden="false" customHeight="false" outlineLevel="0" collapsed="false">
      <c r="A86" s="0" t="n">
        <f aca="false">A85+B85</f>
        <v>0.0423957631561369</v>
      </c>
      <c r="B86" s="0" t="n">
        <f aca="false">-1/$A$7*$A$6*60*A86</f>
        <v>-0.000883245065752851</v>
      </c>
      <c r="C86" s="0" t="n">
        <v>77</v>
      </c>
    </row>
    <row r="87" customFormat="false" ht="12.8" hidden="false" customHeight="false" outlineLevel="0" collapsed="false">
      <c r="A87" s="0" t="n">
        <f aca="false">A86+B86</f>
        <v>0.041512518090384</v>
      </c>
      <c r="B87" s="0" t="n">
        <f aca="false">-1/$A$7*$A$6*60*A87</f>
        <v>-0.000864844126883</v>
      </c>
      <c r="C87" s="0" t="n">
        <v>78</v>
      </c>
    </row>
    <row r="88" customFormat="false" ht="12.8" hidden="false" customHeight="false" outlineLevel="0" collapsed="false">
      <c r="A88" s="0" t="n">
        <f aca="false">A87+B87</f>
        <v>0.040647673963501</v>
      </c>
      <c r="B88" s="0" t="n">
        <f aca="false">-1/$A$7*$A$6*60*A88</f>
        <v>-0.000846826540906271</v>
      </c>
      <c r="C88" s="0" t="n">
        <v>79</v>
      </c>
    </row>
    <row r="89" customFormat="false" ht="12.8" hidden="false" customHeight="false" outlineLevel="0" collapsed="false">
      <c r="A89" s="0" t="n">
        <f aca="false">A88+B88</f>
        <v>0.0398008474225947</v>
      </c>
      <c r="B89" s="0" t="n">
        <f aca="false">-1/$A$7*$A$6*60*A89</f>
        <v>-0.000829184321304057</v>
      </c>
      <c r="C89" s="0" t="n">
        <v>80</v>
      </c>
    </row>
    <row r="90" customFormat="false" ht="12.8" hidden="false" customHeight="false" outlineLevel="0" collapsed="false">
      <c r="A90" s="0" t="n">
        <f aca="false">A89+B89</f>
        <v>0.0389716631012907</v>
      </c>
      <c r="B90" s="0" t="n">
        <f aca="false">-1/$A$7*$A$6*60*A90</f>
        <v>-0.000811909647943556</v>
      </c>
      <c r="C90" s="0" t="n">
        <v>81</v>
      </c>
    </row>
    <row r="91" customFormat="false" ht="12.8" hidden="false" customHeight="false" outlineLevel="0" collapsed="false">
      <c r="A91" s="0" t="n">
        <f aca="false">A90+B90</f>
        <v>0.0381597534533471</v>
      </c>
      <c r="B91" s="0" t="n">
        <f aca="false">-1/$A$7*$A$6*60*A91</f>
        <v>-0.000794994863611398</v>
      </c>
      <c r="C91" s="0" t="n">
        <v>82</v>
      </c>
    </row>
    <row r="92" customFormat="false" ht="12.8" hidden="false" customHeight="false" outlineLevel="0" collapsed="false">
      <c r="A92" s="0" t="n">
        <f aca="false">A91+B91</f>
        <v>0.0373647585897357</v>
      </c>
      <c r="B92" s="0" t="n">
        <f aca="false">-1/$A$7*$A$6*60*A92</f>
        <v>-0.000778432470619494</v>
      </c>
      <c r="C92" s="0" t="n">
        <v>83</v>
      </c>
    </row>
    <row r="93" customFormat="false" ht="12.8" hidden="false" customHeight="false" outlineLevel="0" collapsed="false">
      <c r="A93" s="0" t="n">
        <f aca="false">A92+B92</f>
        <v>0.0365863261191162</v>
      </c>
      <c r="B93" s="0" t="n">
        <f aca="false">-1/$A$7*$A$6*60*A93</f>
        <v>-0.000762215127481588</v>
      </c>
      <c r="C93" s="0" t="n">
        <v>84</v>
      </c>
    </row>
    <row r="94" customFormat="false" ht="12.8" hidden="false" customHeight="false" outlineLevel="0" collapsed="false">
      <c r="A94" s="0" t="n">
        <f aca="false">A93+B93</f>
        <v>0.0358241109916346</v>
      </c>
      <c r="B94" s="0" t="n">
        <f aca="false">-1/$A$7*$A$6*60*A94</f>
        <v>-0.000746335645659055</v>
      </c>
      <c r="C94" s="0" t="n">
        <v>85</v>
      </c>
    </row>
    <row r="95" customFormat="false" ht="12.8" hidden="false" customHeight="false" outlineLevel="0" collapsed="false">
      <c r="A95" s="0" t="n">
        <f aca="false">A94+B94</f>
        <v>0.0350777753459756</v>
      </c>
      <c r="B95" s="0" t="n">
        <f aca="false">-1/$A$7*$A$6*60*A95</f>
        <v>-0.000730786986374491</v>
      </c>
      <c r="C95" s="0" t="n">
        <v>86</v>
      </c>
    </row>
    <row r="96" customFormat="false" ht="12.8" hidden="false" customHeight="false" outlineLevel="0" collapsed="false">
      <c r="A96" s="0" t="n">
        <f aca="false">A95+B95</f>
        <v>0.0343469883596011</v>
      </c>
      <c r="B96" s="0" t="n">
        <f aca="false">-1/$A$7*$A$6*60*A96</f>
        <v>-0.000715562257491689</v>
      </c>
      <c r="C96" s="0" t="n">
        <v>87</v>
      </c>
    </row>
    <row r="97" customFormat="false" ht="12.8" hidden="false" customHeight="false" outlineLevel="0" collapsed="false">
      <c r="A97" s="0" t="n">
        <f aca="false">A96+B96</f>
        <v>0.0336314261021094</v>
      </c>
      <c r="B97" s="0" t="n">
        <f aca="false">-1/$A$7*$A$6*60*A97</f>
        <v>-0.000700654710460612</v>
      </c>
      <c r="C97" s="0" t="n">
        <v>88</v>
      </c>
    </row>
    <row r="98" customFormat="false" ht="12.8" hidden="false" customHeight="false" outlineLevel="0" collapsed="false">
      <c r="A98" s="0" t="n">
        <f aca="false">A97+B97</f>
        <v>0.0329307713916488</v>
      </c>
      <c r="B98" s="0" t="n">
        <f aca="false">-1/$A$7*$A$6*60*A98</f>
        <v>-0.000686057737326016</v>
      </c>
      <c r="C98" s="0" t="n">
        <v>89</v>
      </c>
    </row>
    <row r="99" customFormat="false" ht="12.8" hidden="false" customHeight="false" outlineLevel="0" collapsed="false">
      <c r="A99" s="0" t="n">
        <f aca="false">A98+B98</f>
        <v>0.0322447136543228</v>
      </c>
      <c r="B99" s="0" t="n">
        <f aca="false">-1/$A$7*$A$6*60*A99</f>
        <v>-0.000671764867798391</v>
      </c>
      <c r="C99" s="0" t="n">
        <v>90</v>
      </c>
    </row>
    <row r="100" customFormat="false" ht="12.8" hidden="false" customHeight="false" outlineLevel="0" collapsed="false">
      <c r="A100" s="0" t="n">
        <f aca="false">A99+B99</f>
        <v>0.0315729487865244</v>
      </c>
      <c r="B100" s="0" t="n">
        <f aca="false">-1/$A$7*$A$6*60*A100</f>
        <v>-0.000657769766385924</v>
      </c>
      <c r="C100" s="0" t="n">
        <v>91</v>
      </c>
    </row>
    <row r="101" customFormat="false" ht="12.8" hidden="false" customHeight="false" outlineLevel="0" collapsed="false">
      <c r="A101" s="0" t="n">
        <f aca="false">A100+B100</f>
        <v>0.0309151790201384</v>
      </c>
      <c r="B101" s="0" t="n">
        <f aca="false">-1/$A$7*$A$6*60*A101</f>
        <v>-0.000644066229586218</v>
      </c>
      <c r="C101" s="0" t="n">
        <v>92</v>
      </c>
    </row>
    <row r="102" customFormat="false" ht="12.8" hidden="false" customHeight="false" outlineLevel="0" collapsed="false">
      <c r="A102" s="0" t="n">
        <f aca="false">A101+B101</f>
        <v>0.0302711127905522</v>
      </c>
      <c r="B102" s="0" t="n">
        <f aca="false">-1/$A$7*$A$6*60*A102</f>
        <v>-0.000630648183136505</v>
      </c>
      <c r="C102" s="0" t="n">
        <v>93</v>
      </c>
    </row>
    <row r="103" customFormat="false" ht="12.8" hidden="false" customHeight="false" outlineLevel="0" collapsed="false">
      <c r="A103" s="0" t="n">
        <f aca="false">A102+B102</f>
        <v>0.0296404646074157</v>
      </c>
      <c r="B103" s="0" t="n">
        <f aca="false">-1/$A$7*$A$6*60*A103</f>
        <v>-0.000617509679321161</v>
      </c>
    </row>
  </sheetData>
  <sheetProtection sheet="true" password="c80a" objects="true" scenarios="tru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0:C18"/>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0" activeCellId="0" sqref="A10"/>
    </sheetView>
  </sheetViews>
  <sheetFormatPr defaultColWidth="11.53515625" defaultRowHeight="12.8" zeroHeight="false" outlineLevelRow="0" outlineLevelCol="0"/>
  <sheetData>
    <row r="10" customFormat="false" ht="12.8" hidden="false" customHeight="false" outlineLevel="0" collapsed="false">
      <c r="A10" s="0" t="s">
        <v>37</v>
      </c>
      <c r="B10" s="0" t="n">
        <v>0.21</v>
      </c>
    </row>
    <row r="11" customFormat="false" ht="12.8" hidden="false" customHeight="false" outlineLevel="0" collapsed="false">
      <c r="A11" s="0" t="s">
        <v>38</v>
      </c>
      <c r="B11" s="0" t="n">
        <v>4</v>
      </c>
      <c r="C11" s="0" t="s">
        <v>11</v>
      </c>
    </row>
    <row r="12" customFormat="false" ht="12.8" hidden="false" customHeight="false" outlineLevel="0" collapsed="false">
      <c r="A12" s="0" t="s">
        <v>39</v>
      </c>
      <c r="B12" s="0" t="n">
        <v>5</v>
      </c>
      <c r="C12" s="0" t="s">
        <v>13</v>
      </c>
    </row>
    <row r="13" customFormat="false" ht="12.8" hidden="false" customHeight="false" outlineLevel="0" collapsed="false">
      <c r="A13" s="0" t="s">
        <v>12</v>
      </c>
      <c r="B13" s="0" t="n">
        <v>1</v>
      </c>
      <c r="C13" s="0" t="s">
        <v>13</v>
      </c>
    </row>
    <row r="15" customFormat="false" ht="12.8" hidden="false" customHeight="false" outlineLevel="0" collapsed="false">
      <c r="C15" s="0" t="s">
        <v>40</v>
      </c>
    </row>
    <row r="16" customFormat="false" ht="12.8" hidden="false" customHeight="false" outlineLevel="0" collapsed="false">
      <c r="A16" s="0" t="s">
        <v>41</v>
      </c>
      <c r="B16" s="0" t="n">
        <f aca="false">B10/B12</f>
        <v>0.042</v>
      </c>
      <c r="C16" s="0" t="n">
        <f aca="false">($B$12-$B$13)*$B$11</f>
        <v>16</v>
      </c>
    </row>
    <row r="17" customFormat="false" ht="12.8" hidden="false" customHeight="false" outlineLevel="0" collapsed="false">
      <c r="A17" s="0" t="s">
        <v>42</v>
      </c>
      <c r="B17" s="0" t="n">
        <f aca="false">B16/$B$12</f>
        <v>0.0084</v>
      </c>
      <c r="C17" s="0" t="n">
        <f aca="false">($B$12-$B$13)*$B$11</f>
        <v>16</v>
      </c>
    </row>
    <row r="18" customFormat="false" ht="12.8" hidden="false" customHeight="false" outlineLevel="0" collapsed="false">
      <c r="A18" s="0" t="s">
        <v>43</v>
      </c>
      <c r="B18" s="0" t="n">
        <f aca="false">B17/$B$12</f>
        <v>0.00168</v>
      </c>
    </row>
  </sheetData>
  <sheetProtection sheet="true" password="c80a" objects="true" scenarios="tru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0:C18"/>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20" activeCellId="0" sqref="A20"/>
    </sheetView>
  </sheetViews>
  <sheetFormatPr defaultColWidth="11.53515625" defaultRowHeight="12.8" zeroHeight="false" outlineLevelRow="0" outlineLevelCol="0"/>
  <sheetData>
    <row r="10" customFormat="false" ht="12.8" hidden="false" customHeight="false" outlineLevel="0" collapsed="false">
      <c r="A10" s="0" t="s">
        <v>37</v>
      </c>
      <c r="B10" s="0" t="n">
        <v>0.21</v>
      </c>
    </row>
    <row r="11" customFormat="false" ht="12.8" hidden="false" customHeight="false" outlineLevel="0" collapsed="false">
      <c r="A11" s="0" t="s">
        <v>38</v>
      </c>
      <c r="B11" s="0" t="n">
        <v>4</v>
      </c>
      <c r="C11" s="0" t="s">
        <v>11</v>
      </c>
    </row>
    <row r="12" customFormat="false" ht="12.8" hidden="false" customHeight="false" outlineLevel="0" collapsed="false">
      <c r="A12" s="0" t="s">
        <v>39</v>
      </c>
      <c r="B12" s="0" t="n">
        <v>0.4</v>
      </c>
      <c r="C12" s="0" t="s">
        <v>13</v>
      </c>
    </row>
    <row r="13" customFormat="false" ht="12.8" hidden="false" customHeight="false" outlineLevel="0" collapsed="false">
      <c r="A13" s="0" t="s">
        <v>12</v>
      </c>
      <c r="B13" s="0" t="n">
        <v>1</v>
      </c>
      <c r="C13" s="0" t="s">
        <v>13</v>
      </c>
    </row>
    <row r="15" customFormat="false" ht="12.8" hidden="false" customHeight="false" outlineLevel="0" collapsed="false">
      <c r="C15" s="0" t="s">
        <v>40</v>
      </c>
    </row>
    <row r="16" customFormat="false" ht="12.8" hidden="false" customHeight="false" outlineLevel="0" collapsed="false">
      <c r="A16" s="0" t="s">
        <v>41</v>
      </c>
      <c r="B16" s="0" t="n">
        <f aca="false">B10*B12</f>
        <v>0.084</v>
      </c>
      <c r="C16" s="0" t="n">
        <f aca="false">($B$13-$B$12)*$B$11</f>
        <v>2.4</v>
      </c>
    </row>
    <row r="17" customFormat="false" ht="12.8" hidden="false" customHeight="false" outlineLevel="0" collapsed="false">
      <c r="A17" s="0" t="s">
        <v>42</v>
      </c>
      <c r="B17" s="26" t="n">
        <f aca="false">B16*$B$12</f>
        <v>0.0336</v>
      </c>
      <c r="C17" s="0" t="n">
        <f aca="false">($B$13-$B$12)*$B$11</f>
        <v>2.4</v>
      </c>
    </row>
    <row r="18" customFormat="false" ht="12.8" hidden="false" customHeight="false" outlineLevel="0" collapsed="false">
      <c r="A18" s="0" t="s">
        <v>43</v>
      </c>
      <c r="B18" s="26" t="n">
        <f aca="false">B17*$B$12</f>
        <v>0.01344</v>
      </c>
      <c r="C18" s="0" t="n">
        <f aca="false">($B$13-$B$12)*$B$11</f>
        <v>2.4</v>
      </c>
    </row>
  </sheetData>
  <sheetProtection sheet="true" password="c80a" objects="true" scenarios="tru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278</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2020-02-22T11:25:24Z</dcterms:created>
  <dc:creator/>
  <dc:description/>
  <dc:language>en-SG</dc:language>
  <cp:lastModifiedBy/>
  <dcterms:modified xsi:type="dcterms:W3CDTF">2023-12-29T14:54:31Z</dcterms:modified>
  <cp:revision>41</cp:revision>
  <dc:subject/>
  <dc:title/>
</cp:coreProperties>
</file>

<file path=docProps/custom.xml><?xml version="1.0" encoding="utf-8"?>
<Properties xmlns="http://schemas.openxmlformats.org/officeDocument/2006/custom-properties" xmlns:vt="http://schemas.openxmlformats.org/officeDocument/2006/docPropsVTypes"/>
</file>