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Distillation Column Cost Estimation</t>
        </is>
      </c>
    </row>
    <row r="4">
      <c r="A4" s="3" t="inlineStr">
        <is>
          <t>1. INPUT PARAMETERS</t>
        </is>
      </c>
    </row>
    <row r="5">
      <c r="A5" t="inlineStr">
        <is>
          <t>Column Diameter (D)</t>
        </is>
      </c>
      <c r="B5" s="4" t="n">
        <v>1</v>
      </c>
      <c r="C5" t="inlineStr">
        <is>
          <t>m</t>
        </is>
      </c>
    </row>
    <row r="6">
      <c r="A6" t="inlineStr">
        <is>
          <t>Column Height (H)</t>
        </is>
      </c>
      <c r="B6" s="4" t="n">
        <v>15</v>
      </c>
      <c r="C6" t="inlineStr">
        <is>
          <t>m</t>
        </is>
      </c>
    </row>
    <row r="7">
      <c r="A7" t="inlineStr">
        <is>
          <t>Number of Trays (N_trays)</t>
        </is>
      </c>
      <c r="B7" s="4" t="n">
        <v>30</v>
      </c>
      <c r="C7" t="inlineStr">
        <is>
          <t>count</t>
        </is>
      </c>
    </row>
    <row r="8">
      <c r="A8" t="inlineStr">
        <is>
          <t>Design Pressure (P)</t>
        </is>
      </c>
      <c r="B8" s="4" t="n">
        <v>0.2</v>
      </c>
      <c r="C8" t="inlineStr">
        <is>
          <t>MPa</t>
        </is>
      </c>
    </row>
    <row r="9">
      <c r="A9" t="inlineStr">
        <is>
          <t>Allowable Stress (S)</t>
        </is>
      </c>
      <c r="B9" s="4" t="n">
        <v>120</v>
      </c>
      <c r="C9" t="inlineStr">
        <is>
          <t>MPa</t>
        </is>
      </c>
    </row>
    <row r="10">
      <c r="A10" t="inlineStr">
        <is>
          <t>Joint Efficiency (E)</t>
        </is>
      </c>
      <c r="B10" s="4" t="n">
        <v>0.85</v>
      </c>
      <c r="C10" t="inlineStr">
        <is>
          <t>fraction</t>
        </is>
      </c>
    </row>
    <row r="11">
      <c r="A11" t="inlineStr">
        <is>
          <t>Material Density (rho)</t>
        </is>
      </c>
      <c r="B11" s="4" t="n">
        <v>8000</v>
      </c>
      <c r="C11" t="inlineStr">
        <is>
          <t>kg/m^3</t>
        </is>
      </c>
    </row>
    <row r="12">
      <c r="A12" t="inlineStr">
        <is>
          <t>Corrosion Allowance (C_A)</t>
        </is>
      </c>
      <c r="B12" s="4" t="n">
        <v>0.003</v>
      </c>
      <c r="C12" t="inlineStr">
        <is>
          <t>m</t>
        </is>
      </c>
    </row>
    <row r="13">
      <c r="A13" t="inlineStr">
        <is>
          <t>Shell Material Factor (F_M_SS)</t>
        </is>
      </c>
      <c r="B13" s="4" t="n">
        <v>2.1</v>
      </c>
      <c r="C13" t="inlineStr">
        <is>
          <t>factor</t>
        </is>
      </c>
    </row>
    <row r="14">
      <c r="A14" t="inlineStr">
        <is>
          <t>Tray Material Factor (F_M_tray)</t>
        </is>
      </c>
      <c r="B14" s="4" t="n">
        <v>1.5</v>
      </c>
      <c r="C14" t="inlineStr">
        <is>
          <t>factor</t>
        </is>
      </c>
    </row>
    <row r="15">
      <c r="A15" t="inlineStr">
        <is>
          <t>Module Factor (F_mod)</t>
        </is>
      </c>
      <c r="B15" s="4" t="n">
        <v>1.7</v>
      </c>
      <c r="C15" t="inlineStr">
        <is>
          <t>factor</t>
        </is>
      </c>
    </row>
    <row r="16">
      <c r="A16" t="inlineStr">
        <is>
          <t>CEPCI 2012 (CEPCI_2012)</t>
        </is>
      </c>
      <c r="B16" s="4" t="n">
        <v>584.6</v>
      </c>
      <c r="C16" t="inlineStr">
        <is>
          <t>index</t>
        </is>
      </c>
    </row>
    <row r="17">
      <c r="A17" t="inlineStr">
        <is>
          <t>CEPCI Current (CEPCI_now)</t>
        </is>
      </c>
      <c r="B17" s="4" t="n">
        <v>813</v>
      </c>
      <c r="C17" t="inlineStr">
        <is>
          <t>index</t>
        </is>
      </c>
    </row>
    <row r="19">
      <c r="A19" s="3" t="inlineStr">
        <is>
          <t>2. ENGINEERING OUTPUT</t>
        </is>
      </c>
    </row>
    <row r="20">
      <c r="A20" t="inlineStr">
        <is>
          <t>Calculated Shell Thickness (t_calc)</t>
        </is>
      </c>
      <c r="B20" s="5">
        <f>( B8 * B5 ) / ( 2 * B9 * B10 - 1.2 * B8 )</f>
        <v/>
      </c>
      <c r="C20" t="inlineStr">
        <is>
          <t>m</t>
        </is>
      </c>
    </row>
    <row r="21">
      <c r="A21" t="inlineStr">
        <is>
          <t>Final Shell Thickness (t_final)</t>
        </is>
      </c>
      <c r="B21" s="5">
        <f>MAX(B20 + B12, 0.005)</f>
        <v/>
      </c>
      <c r="C21" t="inlineStr">
        <is>
          <t>m</t>
        </is>
      </c>
    </row>
    <row r="22">
      <c r="A22" t="inlineStr">
        <is>
          <t>Vessel Weight (W)</t>
        </is>
      </c>
      <c r="B22" s="5">
        <f>PI() * B5 * B6 * B21 * B11 * 1.2</f>
        <v/>
      </c>
      <c r="C22" t="inlineStr">
        <is>
          <t>kg</t>
        </is>
      </c>
    </row>
    <row r="23">
      <c r="A23" t="inlineStr">
        <is>
          <t>Carbon Steel Shell Cost (C_shell_CS)</t>
        </is>
      </c>
      <c r="B23" s="5">
        <f>13000 + 1000 * (B22^0.8)</f>
        <v/>
      </c>
      <c r="C23" t="inlineStr">
        <is>
          <t>USD</t>
        </is>
      </c>
    </row>
    <row r="24">
      <c r="A24" t="inlineStr">
        <is>
          <t>Stainless Steel Shell Cost (C_shell_SS)</t>
        </is>
      </c>
      <c r="B24" s="5">
        <f>B23 * B13</f>
        <v/>
      </c>
      <c r="C24" t="inlineStr">
        <is>
          <t>USD</t>
        </is>
      </c>
    </row>
    <row r="25">
      <c r="A25" t="inlineStr">
        <is>
          <t>Tray Area (A_tray)</t>
        </is>
      </c>
      <c r="B25" s="5">
        <f>(PI() / 4) * (B5^2)</f>
        <v/>
      </c>
      <c r="C25" t="inlineStr">
        <is>
          <t>m^2</t>
        </is>
      </c>
    </row>
    <row r="26">
      <c r="A26" t="inlineStr">
        <is>
          <t>Carbon Steel Tray Cost (C_tray_CS)</t>
        </is>
      </c>
      <c r="B26" s="5">
        <f>100 + 300 * (B25^0.8)</f>
        <v/>
      </c>
      <c r="C26" t="inlineStr">
        <is>
          <t>USD</t>
        </is>
      </c>
    </row>
    <row r="27">
      <c r="A27" t="inlineStr">
        <is>
          <t>Total Stainless Steel Tray Cost (C_trays_SS)</t>
        </is>
      </c>
      <c r="B27" s="5">
        <f>B26 * B7 * B14</f>
        <v/>
      </c>
      <c r="C27" t="inlineStr">
        <is>
          <t>USD</t>
        </is>
      </c>
    </row>
    <row r="28">
      <c r="A28" t="inlineStr">
        <is>
          <t>Delivered Equipment Cost (C_del)</t>
        </is>
      </c>
      <c r="B28" s="5">
        <f>B24 + B27</f>
        <v/>
      </c>
      <c r="C28" t="inlineStr">
        <is>
          <t>USD</t>
        </is>
      </c>
    </row>
    <row r="29">
      <c r="A29" t="inlineStr">
        <is>
          <t>Bare Module Cost 2012 (C_BM_2012)</t>
        </is>
      </c>
      <c r="B29" s="5">
        <f>B28 * B15</f>
        <v/>
      </c>
      <c r="C29" t="inlineStr">
        <is>
          <t>USD</t>
        </is>
      </c>
    </row>
    <row r="30">
      <c r="A30" t="inlineStr">
        <is>
          <t>Bare Module Cost Current (C_BM_now)</t>
        </is>
      </c>
      <c r="B30" s="5">
        <f>B29 * (B17 / B16)</f>
        <v/>
      </c>
      <c r="C30" t="inlineStr">
        <is>
          <t>USD</t>
        </is>
      </c>
    </row>
    <row r="33">
      <c r="A3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4"/>
    <row r="35"/>
    <row r="36"/>
    <row r="3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33:C3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2026-07-11T04:47:58Z</dcterms:created>
  <dcterms:modified xmlns:dcterms="http://purl.org/dc/terms/" xmlns:xsi="http://www.w3.org/2001/XMLSchema-instance" xsi:type="dcterms:W3CDTF">2026-07-11T04:47:58Z</dcterms:modified>
</cp:coreProperties>
</file>